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EE231F7-E34B-40D8-8751-C167F9D781BD}" xr6:coauthVersionLast="47" xr6:coauthVersionMax="47" xr10:uidLastSave="{00000000-0000-0000-0000-000000000000}"/>
  <bookViews>
    <workbookView xWindow="-108" yWindow="-108" windowWidth="23256" windowHeight="12456" firstSheet="8" activeTab="8" xr2:uid="{00000000-000D-0000-FFFF-FFFF00000000}"/>
  </bookViews>
  <sheets>
    <sheet name="Спец. предложение зима 25" sheetId="9" state="hidden" r:id="rId1"/>
    <sheet name="Спец. предложение лето 24" sheetId="8" state="hidden" r:id="rId2"/>
    <sheet name="ШЕФ-МЕНЮ лето 24" sheetId="6" state="hidden" r:id="rId3"/>
    <sheet name="Спец. предложение весна 25 чрпш" sheetId="5" state="hidden" r:id="rId4"/>
    <sheet name="ШЕФ-МЕНЮ зима 24 " sheetId="4" state="hidden" r:id="rId5"/>
    <sheet name="ШЕФ-МЕНЮ зима 23" sheetId="1" state="hidden" r:id="rId6"/>
    <sheet name="ШЕФ-МЕНЮ зима 25" sheetId="11" state="hidden" r:id="rId7"/>
    <sheet name="АРТ-МЕНЮ зима 2025" sheetId="12" state="hidden" r:id="rId8"/>
    <sheet name="ШЕФ-МЕНЮ лето 2025" sheetId="13" r:id="rId9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2" l="1"/>
  <c r="H5" i="12"/>
  <c r="G5" i="12"/>
  <c r="F5" i="12"/>
  <c r="J5" i="12" s="1"/>
  <c r="I4" i="12"/>
  <c r="H4" i="12"/>
  <c r="G4" i="12"/>
  <c r="F4" i="12"/>
  <c r="J4" i="12" s="1"/>
  <c r="I3" i="12"/>
  <c r="H3" i="12"/>
  <c r="G3" i="12"/>
  <c r="F3" i="12"/>
  <c r="J3" i="12" s="1"/>
  <c r="G6" i="11"/>
  <c r="H6" i="11"/>
  <c r="I6" i="11"/>
  <c r="J6" i="11"/>
  <c r="F6" i="11"/>
  <c r="J3" i="11"/>
  <c r="I5" i="11"/>
  <c r="H5" i="11"/>
  <c r="G5" i="11"/>
  <c r="F5" i="11"/>
  <c r="J5" i="11" s="1"/>
  <c r="I4" i="11"/>
  <c r="H4" i="11"/>
  <c r="G4" i="11"/>
  <c r="F4" i="11"/>
  <c r="J4" i="11" s="1"/>
  <c r="I3" i="11"/>
  <c r="H3" i="11"/>
  <c r="G3" i="11"/>
  <c r="F3" i="11"/>
  <c r="I5" i="9"/>
  <c r="H5" i="9"/>
  <c r="G5" i="9"/>
  <c r="F5" i="9"/>
  <c r="J5" i="9" s="1"/>
  <c r="I4" i="9"/>
  <c r="H4" i="9"/>
  <c r="G4" i="9"/>
  <c r="F4" i="9"/>
  <c r="J4" i="9" s="1"/>
  <c r="I3" i="9"/>
  <c r="H3" i="9"/>
  <c r="G3" i="9"/>
  <c r="F3" i="9"/>
  <c r="J3" i="9" s="1"/>
  <c r="C4" i="8" l="1"/>
  <c r="G4" i="8" s="1"/>
  <c r="D4" i="8"/>
  <c r="D5" i="8"/>
  <c r="H5" i="8" s="1"/>
  <c r="E5" i="8"/>
  <c r="D6" i="8"/>
  <c r="H6" i="8" s="1"/>
  <c r="E6" i="8"/>
  <c r="I6" i="8" s="1"/>
  <c r="F3" i="8"/>
  <c r="C3" i="8"/>
  <c r="D3" i="8"/>
  <c r="E3" i="8"/>
  <c r="G6" i="8"/>
  <c r="I5" i="8"/>
  <c r="G5" i="8"/>
  <c r="F5" i="8"/>
  <c r="J5" i="8" s="1"/>
  <c r="I4" i="8"/>
  <c r="H3" i="8"/>
  <c r="G3" i="8"/>
  <c r="I6" i="6"/>
  <c r="H6" i="6"/>
  <c r="G6" i="6"/>
  <c r="F6" i="6"/>
  <c r="J6" i="6" s="1"/>
  <c r="I5" i="6"/>
  <c r="H5" i="6"/>
  <c r="G5" i="6"/>
  <c r="F5" i="6"/>
  <c r="J5" i="6" s="1"/>
  <c r="I4" i="6"/>
  <c r="H4" i="6"/>
  <c r="G4" i="6"/>
  <c r="F4" i="6"/>
  <c r="J4" i="6" s="1"/>
  <c r="I3" i="6"/>
  <c r="H3" i="6"/>
  <c r="G3" i="6"/>
  <c r="F3" i="6"/>
  <c r="J3" i="6" s="1"/>
  <c r="I4" i="5"/>
  <c r="H3" i="5"/>
  <c r="F4" i="5"/>
  <c r="J4" i="5" s="1"/>
  <c r="H4" i="5"/>
  <c r="G4" i="5"/>
  <c r="I3" i="5"/>
  <c r="G3" i="5"/>
  <c r="F5" i="4"/>
  <c r="F4" i="8" l="1"/>
  <c r="J4" i="8" s="1"/>
  <c r="H4" i="8"/>
  <c r="F6" i="8"/>
  <c r="J6" i="8" s="1"/>
  <c r="J3" i="8"/>
  <c r="I3" i="8"/>
  <c r="F3" i="5"/>
  <c r="J3" i="5" s="1"/>
  <c r="G7" i="4"/>
  <c r="H7" i="4"/>
  <c r="I7" i="4"/>
  <c r="J7" i="4"/>
  <c r="F4" i="4"/>
  <c r="J4" i="4" s="1"/>
  <c r="J5" i="4"/>
  <c r="F6" i="4"/>
  <c r="J6" i="4" s="1"/>
  <c r="F7" i="4"/>
  <c r="G4" i="4"/>
  <c r="H4" i="4"/>
  <c r="I4" i="4"/>
  <c r="G5" i="4"/>
  <c r="H5" i="4"/>
  <c r="I5" i="4"/>
  <c r="G6" i="4"/>
  <c r="H6" i="4"/>
  <c r="I6" i="4"/>
  <c r="G3" i="4"/>
  <c r="I3" i="4"/>
  <c r="H3" i="4"/>
  <c r="F3" i="4"/>
  <c r="J3" i="4" s="1"/>
  <c r="F5" i="1"/>
  <c r="J5" i="1"/>
  <c r="I5" i="1"/>
  <c r="H5" i="1"/>
  <c r="G5" i="1"/>
  <c r="J6" i="1"/>
  <c r="I6" i="1"/>
  <c r="H6" i="1"/>
  <c r="G6" i="1"/>
  <c r="I4" i="1"/>
  <c r="H4" i="1"/>
  <c r="G4" i="1"/>
  <c r="F4" i="1"/>
  <c r="J4" i="1" s="1"/>
  <c r="J3" i="1"/>
  <c r="I3" i="1"/>
  <c r="H3" i="1"/>
  <c r="G3" i="1"/>
  <c r="F3" i="1"/>
</calcChain>
</file>

<file path=xl/sharedStrings.xml><?xml version="1.0" encoding="utf-8"?>
<sst xmlns="http://schemas.openxmlformats.org/spreadsheetml/2006/main" count="233" uniqueCount="131">
  <si>
    <t xml:space="preserve">            Кухня</t>
  </si>
  <si>
    <t>Выход блюда, гр</t>
  </si>
  <si>
    <t>в 1 порции*</t>
  </si>
  <si>
    <t>в 100 гр.</t>
  </si>
  <si>
    <t>б</t>
  </si>
  <si>
    <t>ж</t>
  </si>
  <si>
    <t>у</t>
  </si>
  <si>
    <t>к</t>
  </si>
  <si>
    <r>
      <t xml:space="preserve">* </t>
    </r>
    <r>
      <rPr>
        <sz val="11"/>
        <rFont val="Calibri"/>
        <family val="2"/>
        <charset val="204"/>
      </rPr>
      <t>без учета продуктов, добавляемых модификатором по выбору гостя</t>
    </r>
  </si>
  <si>
    <t>АЛЬБОНДИГАС С КУКУРУЗОЙ И ФАСОЛЬЮ LS</t>
  </si>
  <si>
    <t xml:space="preserve">БОЛЬШОЙ БИФШТЕКС С ОВОЩАМИ ГРИЛЬ LS </t>
  </si>
  <si>
    <t xml:space="preserve">ЦЫПЛЕНОК В БЕКОНЕ С ОВОЩНЫМ САЛАТОМ LS </t>
  </si>
  <si>
    <t xml:space="preserve">ДЕСЕРТ ПЬЯНЫЙ ШОКОЛАД LS </t>
  </si>
  <si>
    <t>ОМЛЕТ С БЕКОНОМ И СЫРОМ LS</t>
  </si>
  <si>
    <t>ОМЛЕТ С ЖУЛЬЕНОМ LS</t>
  </si>
  <si>
    <t>ТОМЛЕНАЯ ГОВЯДИНА С ПЮРЕ LS</t>
  </si>
  <si>
    <t>САЛАТ С ПЕЧЕНЬЮ LS</t>
  </si>
  <si>
    <t>ГРУША С ПЛАВЛЕННЫМ СЫРОМ LS (для груши весом 265 гр)</t>
  </si>
  <si>
    <t>КУРИНЫЙ ШАШЛЫК С КАРТОФЕЛЕМ LS</t>
  </si>
  <si>
    <t>МЕКСИК САЛАТ С КУРИЦЕЙ LS</t>
  </si>
  <si>
    <t>МЕКСИК САЛАТ С РОСТБИФОМ LS</t>
  </si>
  <si>
    <t>ТЕХАССК РЕБРА С ОВОЩН РАГУ LS</t>
  </si>
  <si>
    <t>ХОЛОДНЫЙ БОРЩ LS</t>
  </si>
  <si>
    <t>СЛАДКИЙ ЧУРРОС LS</t>
  </si>
  <si>
    <t>САЛАТ С КУРИЦЕЙ И АНАНАСОМ LS</t>
  </si>
  <si>
    <t>ГАСПАЧО ДВУХЦВЕТНЫЙ LS</t>
  </si>
  <si>
    <t>Выход блюда, гр.</t>
  </si>
  <si>
    <t>САЛАТ НОВОГОДНИЙ LS</t>
  </si>
  <si>
    <t>СЕМГА НА ГРИЛЕ С МАНДАРИНОМ LS</t>
  </si>
  <si>
    <t>ДЕСЕРТ ЗИМНИЙ КЛАФУТИ LS</t>
  </si>
  <si>
    <t>МОККА МУСС ШМ LS</t>
  </si>
  <si>
    <t>ПАСТА МОЛЕ ПИКАНЬЯ ШМ LS</t>
  </si>
  <si>
    <t>ФИЛЕ МИНЬОН С КАРТОФЕЛЬНЫМ ПЮРЕ ШМ LS</t>
  </si>
  <si>
    <t>ЧЕБАПИ ПО-МЕКСИКАНСКИ С ОВОЩАМИ ГРИЛЬ ШМ LS</t>
  </si>
  <si>
    <t>ЖАРЕНОЕ МОРОЖЕНОЕ АРТ LS</t>
  </si>
  <si>
    <t>ЖАРКОЕ ПО-ФЕРМЕРСКИ LS</t>
  </si>
  <si>
    <t>СЕТ СДЕЛАНО НА ВОЛОГОДЧИНЕ LS</t>
  </si>
  <si>
    <t>ПАСТА СО СЛАБОСОЛЁНЫМ ТУНЦОМ В СЛИВОЧНОМ СОУСЕ С ТОМ ЯМ SHB</t>
  </si>
  <si>
    <t>ТАРТАР ИЗ ГОВЯДИНЫ С ОБОЖЖЕННОЙ ВИШНЕЙ SHB</t>
  </si>
  <si>
    <t>СТЕЙК РИБАЙ КРОСС ВАГЮ</t>
  </si>
  <si>
    <t>18,24</t>
  </si>
  <si>
    <t>219</t>
  </si>
  <si>
    <t>21,91</t>
  </si>
  <si>
    <t>0,06</t>
  </si>
  <si>
    <t>Блюдо</t>
  </si>
  <si>
    <t>в 100 гр</t>
  </si>
  <si>
    <t>20,23</t>
  </si>
  <si>
    <t>4,17</t>
  </si>
  <si>
    <t>11,82</t>
  </si>
  <si>
    <t>17,83</t>
  </si>
  <si>
    <t>17,27</t>
  </si>
  <si>
    <t>243</t>
  </si>
  <si>
    <t>206</t>
  </si>
  <si>
    <t>8,59</t>
  </si>
  <si>
    <t>13,53</t>
  </si>
  <si>
    <t>243,91</t>
  </si>
  <si>
    <t>8,38</t>
  </si>
  <si>
    <t>6,57</t>
  </si>
  <si>
    <t>118,38</t>
  </si>
  <si>
    <t>184</t>
  </si>
  <si>
    <t>9,89</t>
  </si>
  <si>
    <t>36,08</t>
  </si>
  <si>
    <t>33,57</t>
  </si>
  <si>
    <t>498,56</t>
  </si>
  <si>
    <t>5,38</t>
  </si>
  <si>
    <t>19,61</t>
  </si>
  <si>
    <t>270,97</t>
  </si>
  <si>
    <t>166</t>
  </si>
  <si>
    <t>17,73</t>
  </si>
  <si>
    <t>29,24</t>
  </si>
  <si>
    <t>33,28</t>
  </si>
  <si>
    <t>467,20</t>
  </si>
  <si>
    <t>10,68</t>
  </si>
  <si>
    <t>17,61</t>
  </si>
  <si>
    <t>20,05</t>
  </si>
  <si>
    <t>281,41</t>
  </si>
  <si>
    <t>210</t>
  </si>
  <si>
    <t>38,45</t>
  </si>
  <si>
    <t>44,28</t>
  </si>
  <si>
    <t>46,02</t>
  </si>
  <si>
    <t>736,40</t>
  </si>
  <si>
    <t>18,31</t>
  </si>
  <si>
    <t>21,09</t>
  </si>
  <si>
    <t>350,69</t>
  </si>
  <si>
    <t>28,73</t>
  </si>
  <si>
    <t>23,04</t>
  </si>
  <si>
    <t>14,74</t>
  </si>
  <si>
    <t>381,24</t>
  </si>
  <si>
    <t>9,48</t>
  </si>
  <si>
    <t>6,07</t>
  </si>
  <si>
    <t>156,88</t>
  </si>
  <si>
    <t>428</t>
  </si>
  <si>
    <t>61,03</t>
  </si>
  <si>
    <t>195,30</t>
  </si>
  <si>
    <t>11,73</t>
  </si>
  <si>
    <t>2 048,74</t>
  </si>
  <si>
    <t>14,26</t>
  </si>
  <si>
    <t>45,63</t>
  </si>
  <si>
    <t>2,74</t>
  </si>
  <si>
    <t>478,67</t>
  </si>
  <si>
    <t>204</t>
  </si>
  <si>
    <t>36,38</t>
  </si>
  <si>
    <t>40,50</t>
  </si>
  <si>
    <t>4,66</t>
  </si>
  <si>
    <t>528,66</t>
  </si>
  <si>
    <t>19,85</t>
  </si>
  <si>
    <t>2,28</t>
  </si>
  <si>
    <t>259,09</t>
  </si>
  <si>
    <t>72</t>
  </si>
  <si>
    <t>0,02</t>
  </si>
  <si>
    <t>0,12</t>
  </si>
  <si>
    <t>0,90</t>
  </si>
  <si>
    <t>0,08</t>
  </si>
  <si>
    <t>0,03</t>
  </si>
  <si>
    <t>0,17</t>
  </si>
  <si>
    <t>1,27</t>
  </si>
  <si>
    <t>38,29</t>
  </si>
  <si>
    <t>44,30</t>
  </si>
  <si>
    <t>27,31</t>
  </si>
  <si>
    <t>661,10</t>
  </si>
  <si>
    <t>17,48</t>
  </si>
  <si>
    <t>12,47</t>
  </si>
  <si>
    <t>301,87</t>
  </si>
  <si>
    <t>ПЕЧЕНЫЙ БАКЛАЖАН С ОВОЩНОЙ САЛЬСОЙ И КОПЧЕНЫМ ПАЛТУСОМ</t>
  </si>
  <si>
    <t>ЗАВАРНОЕ СЕРДЦЕ С КЛУБНИКОЙ И СЛИВОЧНЫМ КРЕМОМ</t>
  </si>
  <si>
    <t>ПАТЕ ИЗ ПЕЧЕНИ ЦЫПЛЕНКА С ЛУКОМ КОНФИ И ЧЕРНОЙ СМОРОДИНОЙ</t>
  </si>
  <si>
    <t>КРЕВЕТКА ТЕМПУРА С МИНДАЛЕМ И ТОБИКО СОУСОМ</t>
  </si>
  <si>
    <t>САЛАТ С СИБАСОМ И СЛИВОЧНО-МЕДОВЫМ СОУСОМ</t>
  </si>
  <si>
    <t>ТОМЛЕНОЕ РЕБРО ЧЕРНОГО БЫЧКА</t>
  </si>
  <si>
    <t>СТЕЙК ДЕНВЕР КРОСС ВАГЮ</t>
  </si>
  <si>
    <t>ГОВЯДИНА ТРИ ТИП КРОС ВАГЮ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</si>
</sst>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8"/>
      <name val="Arial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CDCDC"/>
        <bgColor auto="1"/>
      </patternFill>
    </fill>
    <fill>
      <patternFill patternType="solid">
        <fgColor rgb="FFC0C0C0"/>
        <bgColor auto="1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2" fontId="1" fillId="2" borderId="6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1" fillId="3" borderId="8" xfId="0" applyNumberFormat="1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3" borderId="8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1" fillId="4" borderId="6" xfId="0" applyNumberFormat="1" applyFont="1" applyFill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4" borderId="8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4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52F8E-8003-4AC9-85B3-390F81B25456}">
  <dimension ref="A1:J7"/>
  <sheetViews>
    <sheetView workbookViewId="0">
      <selection sqref="A1:A2"/>
    </sheetView>
  </sheetViews>
  <sheetFormatPr defaultRowHeight="14.4" x14ac:dyDescent="0.3"/>
  <cols>
    <col min="1" max="1" width="35.33203125" bestFit="1" customWidth="1"/>
  </cols>
  <sheetData>
    <row r="1" spans="1:10" x14ac:dyDescent="0.3">
      <c r="A1" s="24" t="s">
        <v>0</v>
      </c>
      <c r="B1" s="24" t="s">
        <v>26</v>
      </c>
      <c r="C1" s="26" t="s">
        <v>2</v>
      </c>
      <c r="D1" s="26"/>
      <c r="E1" s="26"/>
      <c r="F1" s="26"/>
      <c r="G1" s="27" t="s">
        <v>3</v>
      </c>
      <c r="H1" s="28"/>
      <c r="I1" s="28"/>
      <c r="J1" s="29"/>
    </row>
    <row r="2" spans="1:10" x14ac:dyDescent="0.3">
      <c r="A2" s="25"/>
      <c r="B2" s="25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x14ac:dyDescent="0.3">
      <c r="A3" s="7" t="s">
        <v>27</v>
      </c>
      <c r="B3" s="8">
        <v>340</v>
      </c>
      <c r="C3" s="9">
        <v>30.87</v>
      </c>
      <c r="D3" s="9">
        <v>33.28</v>
      </c>
      <c r="E3" s="9">
        <v>22.6</v>
      </c>
      <c r="F3" s="10">
        <f>C3*4+D3*9+E3*4</f>
        <v>513.4</v>
      </c>
      <c r="G3" s="11">
        <f>C3/B3*100</f>
        <v>9.079411764705883</v>
      </c>
      <c r="H3" s="11">
        <f t="shared" ref="H3:H5" si="0">D3/B3*100</f>
        <v>9.7882352941176478</v>
      </c>
      <c r="I3" s="11">
        <f t="shared" ref="I3:I5" si="1">E3/B3*100</f>
        <v>6.647058823529413</v>
      </c>
      <c r="J3" s="11">
        <f t="shared" ref="J3:J5" si="2">F3/B3*100</f>
        <v>151</v>
      </c>
    </row>
    <row r="4" spans="1:10" x14ac:dyDescent="0.3">
      <c r="A4" s="6" t="s">
        <v>28</v>
      </c>
      <c r="B4" s="8">
        <v>200</v>
      </c>
      <c r="C4" s="9">
        <v>31.21</v>
      </c>
      <c r="D4" s="9">
        <v>14.52</v>
      </c>
      <c r="E4" s="9">
        <v>10.44</v>
      </c>
      <c r="F4" s="10">
        <f>C4*4+D4*9+E4*4</f>
        <v>297.28000000000003</v>
      </c>
      <c r="G4" s="11">
        <f t="shared" ref="G4:G5" si="3">C4/B4*100</f>
        <v>15.604999999999999</v>
      </c>
      <c r="H4" s="11">
        <f t="shared" si="0"/>
        <v>7.26</v>
      </c>
      <c r="I4" s="11">
        <f t="shared" si="1"/>
        <v>5.22</v>
      </c>
      <c r="J4" s="11">
        <f t="shared" si="2"/>
        <v>148.64000000000001</v>
      </c>
    </row>
    <row r="5" spans="1:10" x14ac:dyDescent="0.3">
      <c r="A5" s="6" t="s">
        <v>29</v>
      </c>
      <c r="B5" s="8">
        <v>200</v>
      </c>
      <c r="C5" s="9">
        <v>9.01</v>
      </c>
      <c r="D5" s="9">
        <v>24.57</v>
      </c>
      <c r="E5" s="9">
        <v>33.18</v>
      </c>
      <c r="F5" s="10">
        <f>C5*4+D5*9+E5*4</f>
        <v>389.89</v>
      </c>
      <c r="G5" s="11">
        <f t="shared" si="3"/>
        <v>4.5049999999999999</v>
      </c>
      <c r="H5" s="11">
        <f t="shared" si="0"/>
        <v>12.285</v>
      </c>
      <c r="I5" s="11">
        <f t="shared" si="1"/>
        <v>16.59</v>
      </c>
      <c r="J5" s="11">
        <f t="shared" si="2"/>
        <v>194.94499999999999</v>
      </c>
    </row>
    <row r="6" spans="1:10" x14ac:dyDescent="0.3">
      <c r="A6" s="1"/>
      <c r="B6" s="1"/>
      <c r="C6" s="14"/>
      <c r="D6" s="14"/>
      <c r="E6" s="14"/>
      <c r="F6" s="14"/>
      <c r="G6" s="1"/>
      <c r="H6" s="14"/>
      <c r="I6" s="1"/>
      <c r="J6" s="14"/>
    </row>
    <row r="7" spans="1:10" x14ac:dyDescent="0.3">
      <c r="A7" s="30" t="s">
        <v>8</v>
      </c>
      <c r="B7" s="30"/>
      <c r="C7" s="14"/>
      <c r="D7" s="14"/>
      <c r="E7" s="14"/>
      <c r="F7" s="14"/>
      <c r="G7" s="1"/>
      <c r="H7" s="14"/>
      <c r="I7" s="1"/>
      <c r="J7" s="14"/>
    </row>
  </sheetData>
  <mergeCells count="5">
    <mergeCell ref="A1:A2"/>
    <mergeCell ref="B1:B2"/>
    <mergeCell ref="C1:F1"/>
    <mergeCell ref="G1:J1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A09F5-83F5-403C-835B-2580C1D399FC}">
  <sheetPr>
    <pageSetUpPr fitToPage="1"/>
  </sheetPr>
  <dimension ref="A1:J8"/>
  <sheetViews>
    <sheetView zoomScaleNormal="100" workbookViewId="0">
      <selection activeCell="D30" sqref="D30"/>
    </sheetView>
  </sheetViews>
  <sheetFormatPr defaultColWidth="9.109375" defaultRowHeight="14.4" x14ac:dyDescent="0.3"/>
  <cols>
    <col min="1" max="1" width="57.6640625" style="1" customWidth="1"/>
    <col min="2" max="2" width="11.6640625" style="13" customWidth="1"/>
    <col min="3" max="5" width="11.6640625" style="12" customWidth="1"/>
    <col min="6" max="6" width="16.33203125" style="12" customWidth="1"/>
    <col min="7" max="7" width="11.6640625" style="13" customWidth="1"/>
    <col min="8" max="8" width="11.6640625" style="12" customWidth="1"/>
    <col min="9" max="9" width="11.6640625" style="13" customWidth="1"/>
    <col min="10" max="10" width="11.6640625" style="12" customWidth="1"/>
    <col min="11" max="16384" width="9.109375" style="1"/>
  </cols>
  <sheetData>
    <row r="1" spans="1:10" ht="15" customHeight="1" x14ac:dyDescent="0.3">
      <c r="A1" s="24" t="s">
        <v>0</v>
      </c>
      <c r="B1" s="24" t="s">
        <v>1</v>
      </c>
      <c r="C1" s="26" t="s">
        <v>2</v>
      </c>
      <c r="D1" s="26"/>
      <c r="E1" s="26"/>
      <c r="F1" s="26"/>
      <c r="G1" s="27" t="s">
        <v>3</v>
      </c>
      <c r="H1" s="28"/>
      <c r="I1" s="28"/>
      <c r="J1" s="29"/>
    </row>
    <row r="2" spans="1:10" ht="15" customHeight="1" x14ac:dyDescent="0.3">
      <c r="A2" s="25"/>
      <c r="B2" s="25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7" t="s">
        <v>22</v>
      </c>
      <c r="B3" s="8">
        <v>430</v>
      </c>
      <c r="C3" s="9">
        <f>16.628</f>
        <v>16.628</v>
      </c>
      <c r="D3" s="9">
        <f>20.22+3.62+1.19</f>
        <v>25.03</v>
      </c>
      <c r="E3" s="9">
        <f>22.019+1.4</f>
        <v>23.418999999999997</v>
      </c>
      <c r="F3" s="10">
        <f>C3*4+D3*9+E3*4</f>
        <v>385.45800000000003</v>
      </c>
      <c r="G3" s="11">
        <f>C3/B3*100</f>
        <v>3.8669767441860468</v>
      </c>
      <c r="H3" s="11">
        <f>D3/B3*100</f>
        <v>5.8209302325581396</v>
      </c>
      <c r="I3" s="11">
        <f>E3/B3*100</f>
        <v>5.4462790697674412</v>
      </c>
      <c r="J3" s="11">
        <f>F3/B3*100</f>
        <v>89.641395348837221</v>
      </c>
    </row>
    <row r="4" spans="1:10" ht="15" customHeight="1" x14ac:dyDescent="0.3">
      <c r="A4" s="6" t="s">
        <v>25</v>
      </c>
      <c r="B4" s="8">
        <v>330</v>
      </c>
      <c r="C4" s="9">
        <f>5.002+5</f>
        <v>10.001999999999999</v>
      </c>
      <c r="D4" s="9">
        <f>2.063+9+5</f>
        <v>16.063000000000002</v>
      </c>
      <c r="E4" s="9">
        <v>20.669</v>
      </c>
      <c r="F4" s="10">
        <f>C4*4+D4*9+E4*4</f>
        <v>267.25099999999998</v>
      </c>
      <c r="G4" s="11">
        <f t="shared" ref="G4:G6" si="0">C4/B4*100</f>
        <v>3.0309090909090908</v>
      </c>
      <c r="H4" s="11">
        <f t="shared" ref="H4:H6" si="1">D4/B4*100</f>
        <v>4.8675757575757581</v>
      </c>
      <c r="I4" s="11">
        <f>E4/B4*100</f>
        <v>6.2633333333333336</v>
      </c>
      <c r="J4" s="11">
        <f t="shared" ref="J4:J6" si="2">F4/B4*100</f>
        <v>80.985151515151514</v>
      </c>
    </row>
    <row r="5" spans="1:10" ht="15" customHeight="1" x14ac:dyDescent="0.3">
      <c r="A5" s="6" t="s">
        <v>24</v>
      </c>
      <c r="B5" s="8">
        <v>230</v>
      </c>
      <c r="C5" s="9">
        <v>19.178000000000001</v>
      </c>
      <c r="D5" s="9">
        <f>5.966+14</f>
        <v>19.966000000000001</v>
      </c>
      <c r="E5" s="9">
        <f>6.382+3</f>
        <v>9.3819999999999997</v>
      </c>
      <c r="F5" s="10">
        <f t="shared" ref="F5" si="3">C5*4+D5*9+E5*4</f>
        <v>293.93400000000003</v>
      </c>
      <c r="G5" s="11">
        <f t="shared" si="0"/>
        <v>8.3382608695652181</v>
      </c>
      <c r="H5" s="11">
        <f t="shared" si="1"/>
        <v>8.6808695652173924</v>
      </c>
      <c r="I5" s="11">
        <f t="shared" ref="I5:I6" si="4">E5/B5*100</f>
        <v>4.0791304347826092</v>
      </c>
      <c r="J5" s="11">
        <f t="shared" si="2"/>
        <v>127.79739130434784</v>
      </c>
    </row>
    <row r="6" spans="1:10" ht="15" customHeight="1" x14ac:dyDescent="0.3">
      <c r="A6" s="6" t="s">
        <v>23</v>
      </c>
      <c r="B6" s="8">
        <v>200</v>
      </c>
      <c r="C6" s="9">
        <v>11.563000000000001</v>
      </c>
      <c r="D6" s="9">
        <f>28.963+15</f>
        <v>43.963000000000001</v>
      </c>
      <c r="E6" s="9">
        <f>76.848+17.6</f>
        <v>94.448000000000008</v>
      </c>
      <c r="F6" s="10">
        <f>C6*4+D6*9+E6*4</f>
        <v>819.71100000000001</v>
      </c>
      <c r="G6" s="11">
        <f t="shared" si="0"/>
        <v>5.7815000000000003</v>
      </c>
      <c r="H6" s="11">
        <f t="shared" si="1"/>
        <v>21.9815</v>
      </c>
      <c r="I6" s="11">
        <f t="shared" si="4"/>
        <v>47.224000000000004</v>
      </c>
      <c r="J6" s="11">
        <f t="shared" si="2"/>
        <v>409.85550000000001</v>
      </c>
    </row>
    <row r="8" spans="1:10" x14ac:dyDescent="0.3">
      <c r="A8" s="30" t="s">
        <v>8</v>
      </c>
      <c r="B8" s="30"/>
    </row>
  </sheetData>
  <mergeCells count="5">
    <mergeCell ref="A1:A2"/>
    <mergeCell ref="B1:B2"/>
    <mergeCell ref="C1:F1"/>
    <mergeCell ref="G1:J1"/>
    <mergeCell ref="A8:B8"/>
  </mergeCells>
  <pageMargins left="0.7" right="0.7" top="0.75" bottom="0.75" header="0.3" footer="0.3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3A649-8B79-449C-B7E3-B1617E8F9715}">
  <sheetPr>
    <pageSetUpPr fitToPage="1"/>
  </sheetPr>
  <dimension ref="A1:J8"/>
  <sheetViews>
    <sheetView workbookViewId="0">
      <selection activeCell="A6" sqref="A6"/>
    </sheetView>
  </sheetViews>
  <sheetFormatPr defaultColWidth="9.109375" defaultRowHeight="14.4" x14ac:dyDescent="0.3"/>
  <cols>
    <col min="1" max="1" width="57.6640625" style="1" customWidth="1"/>
    <col min="2" max="2" width="11.6640625" style="13" customWidth="1"/>
    <col min="3" max="5" width="11.6640625" style="12" customWidth="1"/>
    <col min="6" max="6" width="16.33203125" style="12" customWidth="1"/>
    <col min="7" max="7" width="11.6640625" style="13" customWidth="1"/>
    <col min="8" max="8" width="11.6640625" style="12" customWidth="1"/>
    <col min="9" max="9" width="11.6640625" style="13" customWidth="1"/>
    <col min="10" max="10" width="11.6640625" style="12" customWidth="1"/>
    <col min="11" max="16384" width="9.109375" style="1"/>
  </cols>
  <sheetData>
    <row r="1" spans="1:10" ht="15" customHeight="1" x14ac:dyDescent="0.3">
      <c r="A1" s="24" t="s">
        <v>0</v>
      </c>
      <c r="B1" s="24" t="s">
        <v>1</v>
      </c>
      <c r="C1" s="26" t="s">
        <v>2</v>
      </c>
      <c r="D1" s="26"/>
      <c r="E1" s="26"/>
      <c r="F1" s="26"/>
      <c r="G1" s="27" t="s">
        <v>3</v>
      </c>
      <c r="H1" s="28"/>
      <c r="I1" s="28"/>
      <c r="J1" s="29"/>
    </row>
    <row r="2" spans="1:10" ht="15" customHeight="1" x14ac:dyDescent="0.3">
      <c r="A2" s="25"/>
      <c r="B2" s="25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7" t="s">
        <v>18</v>
      </c>
      <c r="B3" s="8">
        <v>500</v>
      </c>
      <c r="C3" s="9">
        <v>68.347800000000021</v>
      </c>
      <c r="D3" s="9">
        <v>51.158999999999992</v>
      </c>
      <c r="E3" s="9">
        <v>41.059800000000003</v>
      </c>
      <c r="F3" s="10">
        <f>C3*4+D3*9+E3*4</f>
        <v>898.06140000000005</v>
      </c>
      <c r="G3" s="11">
        <f>C3/B3*100</f>
        <v>13.669560000000002</v>
      </c>
      <c r="H3" s="11">
        <f>D3/B3*100</f>
        <v>10.231799999999998</v>
      </c>
      <c r="I3" s="11">
        <f>E3/B3*100</f>
        <v>8.2119599999999995</v>
      </c>
      <c r="J3" s="11">
        <f>F3/B3*100</f>
        <v>179.61228</v>
      </c>
    </row>
    <row r="4" spans="1:10" ht="15" customHeight="1" x14ac:dyDescent="0.3">
      <c r="A4" s="6" t="s">
        <v>19</v>
      </c>
      <c r="B4" s="8">
        <v>200</v>
      </c>
      <c r="C4" s="9">
        <v>18.774047500000002</v>
      </c>
      <c r="D4" s="9">
        <v>7.9192400000000003</v>
      </c>
      <c r="E4" s="9">
        <v>15.7682675</v>
      </c>
      <c r="F4" s="10">
        <f>C4*4+D4*9+E4*4</f>
        <v>209.44242</v>
      </c>
      <c r="G4" s="11">
        <f t="shared" ref="G4:G6" si="0">C4/B4*100</f>
        <v>9.3870237500000009</v>
      </c>
      <c r="H4" s="11">
        <f t="shared" ref="H4:H6" si="1">D4/B4*100</f>
        <v>3.9596199999999997</v>
      </c>
      <c r="I4" s="11">
        <f>E4/B4*100</f>
        <v>7.8841337500000002</v>
      </c>
      <c r="J4" s="11">
        <f t="shared" ref="J4:J6" si="2">F4/B4*100</f>
        <v>104.72121000000001</v>
      </c>
    </row>
    <row r="5" spans="1:10" ht="15" customHeight="1" x14ac:dyDescent="0.3">
      <c r="A5" s="6" t="s">
        <v>20</v>
      </c>
      <c r="B5" s="8">
        <v>160</v>
      </c>
      <c r="C5" s="9">
        <v>8.9665820533333349</v>
      </c>
      <c r="D5" s="9">
        <v>18.013973920000002</v>
      </c>
      <c r="E5" s="9">
        <v>16.880785039999999</v>
      </c>
      <c r="F5" s="10">
        <f t="shared" ref="F5" si="3">C5*4+D5*9+E5*4</f>
        <v>265.51523365333333</v>
      </c>
      <c r="G5" s="11">
        <f t="shared" si="0"/>
        <v>5.6041137833333341</v>
      </c>
      <c r="H5" s="11">
        <f t="shared" si="1"/>
        <v>11.258733700000001</v>
      </c>
      <c r="I5" s="11">
        <f t="shared" ref="I5:I6" si="4">E5/B5*100</f>
        <v>10.55049065</v>
      </c>
      <c r="J5" s="11">
        <f t="shared" si="2"/>
        <v>165.94702103333333</v>
      </c>
    </row>
    <row r="6" spans="1:10" ht="15" customHeight="1" x14ac:dyDescent="0.3">
      <c r="A6" s="6" t="s">
        <v>21</v>
      </c>
      <c r="B6" s="8">
        <v>520</v>
      </c>
      <c r="C6" s="9">
        <v>39.291304000000018</v>
      </c>
      <c r="D6" s="9">
        <v>85.356484000000009</v>
      </c>
      <c r="E6" s="9">
        <v>51.179253599999981</v>
      </c>
      <c r="F6" s="10">
        <f>C6*4+D6*9+E6*4</f>
        <v>1130.0905864000001</v>
      </c>
      <c r="G6" s="11">
        <f t="shared" si="0"/>
        <v>7.5560200000000037</v>
      </c>
      <c r="H6" s="11">
        <f t="shared" si="1"/>
        <v>16.414708461538464</v>
      </c>
      <c r="I6" s="11">
        <f t="shared" si="4"/>
        <v>9.8421641538461504</v>
      </c>
      <c r="J6" s="11">
        <f t="shared" si="2"/>
        <v>217.3251127692308</v>
      </c>
    </row>
    <row r="8" spans="1:10" x14ac:dyDescent="0.3">
      <c r="A8" s="30" t="s">
        <v>8</v>
      </c>
      <c r="B8" s="30"/>
    </row>
  </sheetData>
  <mergeCells count="5">
    <mergeCell ref="A1:A2"/>
    <mergeCell ref="B1:B2"/>
    <mergeCell ref="C1:F1"/>
    <mergeCell ref="G1:J1"/>
    <mergeCell ref="A8:B8"/>
  </mergeCells>
  <pageMargins left="0.7" right="0.7" top="0.75" bottom="0.75" header="0.3" footer="0.3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FE5B2-F5C4-4B3C-BDC2-ACCE574380D6}">
  <sheetPr>
    <pageSetUpPr fitToPage="1"/>
  </sheetPr>
  <dimension ref="A1:J8"/>
  <sheetViews>
    <sheetView workbookViewId="0">
      <selection activeCell="E5" sqref="E5"/>
    </sheetView>
  </sheetViews>
  <sheetFormatPr defaultColWidth="9.109375" defaultRowHeight="14.4" x14ac:dyDescent="0.3"/>
  <cols>
    <col min="1" max="1" width="70.109375" style="1" bestFit="1" customWidth="1"/>
    <col min="2" max="2" width="11.6640625" style="13" customWidth="1"/>
    <col min="3" max="5" width="11.6640625" style="12" customWidth="1"/>
    <col min="6" max="6" width="16.33203125" style="12" customWidth="1"/>
    <col min="7" max="7" width="11.6640625" style="13" customWidth="1"/>
    <col min="8" max="8" width="11.6640625" style="12" customWidth="1"/>
    <col min="9" max="9" width="11.6640625" style="13" customWidth="1"/>
    <col min="10" max="10" width="11.6640625" style="12" customWidth="1"/>
    <col min="11" max="16384" width="9.109375" style="1"/>
  </cols>
  <sheetData>
    <row r="1" spans="1:10" ht="15" customHeight="1" x14ac:dyDescent="0.3">
      <c r="A1" s="24" t="s">
        <v>0</v>
      </c>
      <c r="B1" s="24" t="s">
        <v>1</v>
      </c>
      <c r="C1" s="26" t="s">
        <v>2</v>
      </c>
      <c r="D1" s="26"/>
      <c r="E1" s="26"/>
      <c r="F1" s="26"/>
      <c r="G1" s="27" t="s">
        <v>3</v>
      </c>
      <c r="H1" s="28"/>
      <c r="I1" s="28"/>
      <c r="J1" s="29"/>
    </row>
    <row r="2" spans="1:10" ht="15" customHeight="1" x14ac:dyDescent="0.3">
      <c r="A2" s="25"/>
      <c r="B2" s="25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7" t="s">
        <v>37</v>
      </c>
      <c r="B3" s="8">
        <v>260</v>
      </c>
      <c r="C3" s="9">
        <v>21.991</v>
      </c>
      <c r="D3" s="9">
        <v>14.459</v>
      </c>
      <c r="E3" s="9">
        <v>46.83</v>
      </c>
      <c r="F3" s="10">
        <f>C3*4+D3*9+E3*4</f>
        <v>405.41499999999996</v>
      </c>
      <c r="G3" s="11">
        <f>C3/B3*100</f>
        <v>8.4580769230769217</v>
      </c>
      <c r="H3" s="11">
        <f>D3/B3*100</f>
        <v>5.5611538461538466</v>
      </c>
      <c r="I3" s="11">
        <f>E3/B3*100</f>
        <v>18.011538461538461</v>
      </c>
      <c r="J3" s="11">
        <f>F3/B3*100</f>
        <v>155.92884615384614</v>
      </c>
    </row>
    <row r="4" spans="1:10" ht="15" customHeight="1" x14ac:dyDescent="0.3">
      <c r="A4" s="6" t="s">
        <v>38</v>
      </c>
      <c r="B4" s="8">
        <v>140</v>
      </c>
      <c r="C4" s="9">
        <v>14.291</v>
      </c>
      <c r="D4" s="9">
        <v>12.475</v>
      </c>
      <c r="E4" s="9">
        <v>6.1280000000000001</v>
      </c>
      <c r="F4" s="10">
        <f>C4*4+D4*9+E4*4</f>
        <v>193.95099999999999</v>
      </c>
      <c r="G4" s="11">
        <f t="shared" ref="G4" si="0">C4/B4*100</f>
        <v>10.207857142857144</v>
      </c>
      <c r="H4" s="11">
        <f t="shared" ref="H4" si="1">D4/B4*100</f>
        <v>8.9107142857142865</v>
      </c>
      <c r="I4" s="11">
        <f>E4/B4*100</f>
        <v>4.3771428571428572</v>
      </c>
      <c r="J4" s="11">
        <f t="shared" ref="J4" si="2">F4/B4*100</f>
        <v>138.53642857142856</v>
      </c>
    </row>
    <row r="5" spans="1:10" ht="15" customHeight="1" x14ac:dyDescent="0.3">
      <c r="A5" s="6"/>
      <c r="B5" s="8"/>
      <c r="C5" s="9"/>
      <c r="D5" s="9"/>
      <c r="E5" s="9"/>
      <c r="F5" s="10"/>
      <c r="G5" s="11"/>
      <c r="H5" s="11"/>
      <c r="I5" s="11"/>
      <c r="J5" s="11"/>
    </row>
    <row r="6" spans="1:10" ht="15" customHeight="1" x14ac:dyDescent="0.3">
      <c r="A6" s="6"/>
      <c r="B6" s="8"/>
      <c r="C6" s="9"/>
      <c r="D6" s="9"/>
      <c r="E6" s="9"/>
      <c r="F6" s="10"/>
      <c r="G6" s="11"/>
      <c r="H6" s="11"/>
      <c r="I6" s="11"/>
      <c r="J6" s="11"/>
    </row>
    <row r="8" spans="1:10" x14ac:dyDescent="0.3">
      <c r="A8" s="30" t="s">
        <v>8</v>
      </c>
      <c r="B8" s="30"/>
    </row>
  </sheetData>
  <mergeCells count="5">
    <mergeCell ref="A1:A2"/>
    <mergeCell ref="B1:B2"/>
    <mergeCell ref="C1:F1"/>
    <mergeCell ref="G1:J1"/>
    <mergeCell ref="A8:B8"/>
  </mergeCells>
  <pageMargins left="0.7" right="0.7" top="0.75" bottom="0.75" header="0.3" footer="0.3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D6C73-06A0-498E-85EA-EC7E345B8491}">
  <sheetPr>
    <pageSetUpPr fitToPage="1"/>
  </sheetPr>
  <dimension ref="A1:J9"/>
  <sheetViews>
    <sheetView workbookViewId="0">
      <selection activeCell="F5" sqref="F5"/>
    </sheetView>
  </sheetViews>
  <sheetFormatPr defaultColWidth="9.109375" defaultRowHeight="14.4" x14ac:dyDescent="0.3"/>
  <cols>
    <col min="1" max="1" width="57.6640625" style="1" customWidth="1"/>
    <col min="2" max="2" width="11.6640625" style="13" customWidth="1"/>
    <col min="3" max="5" width="11.6640625" style="12" customWidth="1"/>
    <col min="6" max="6" width="16.33203125" style="12" customWidth="1"/>
    <col min="7" max="7" width="11.6640625" style="13" customWidth="1"/>
    <col min="8" max="8" width="11.6640625" style="12" customWidth="1"/>
    <col min="9" max="9" width="11.6640625" style="13" customWidth="1"/>
    <col min="10" max="10" width="11.6640625" style="12" customWidth="1"/>
    <col min="11" max="16384" width="9.109375" style="1"/>
  </cols>
  <sheetData>
    <row r="1" spans="1:10" ht="15" customHeight="1" x14ac:dyDescent="0.3">
      <c r="A1" s="24" t="s">
        <v>0</v>
      </c>
      <c r="B1" s="24" t="s">
        <v>1</v>
      </c>
      <c r="C1" s="26" t="s">
        <v>2</v>
      </c>
      <c r="D1" s="26"/>
      <c r="E1" s="26"/>
      <c r="F1" s="26"/>
      <c r="G1" s="27" t="s">
        <v>3</v>
      </c>
      <c r="H1" s="28"/>
      <c r="I1" s="28"/>
      <c r="J1" s="29"/>
    </row>
    <row r="2" spans="1:10" ht="15" customHeight="1" x14ac:dyDescent="0.3">
      <c r="A2" s="25"/>
      <c r="B2" s="25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7" t="s">
        <v>13</v>
      </c>
      <c r="B3" s="8">
        <v>280</v>
      </c>
      <c r="C3" s="9">
        <v>17.28</v>
      </c>
      <c r="D3" s="9">
        <v>41.66</v>
      </c>
      <c r="E3" s="9">
        <v>7.64</v>
      </c>
      <c r="F3" s="10">
        <f>C3*4+D3*9+E3*4</f>
        <v>474.61999999999995</v>
      </c>
      <c r="G3" s="11">
        <f>C3/B3*100</f>
        <v>6.1714285714285726</v>
      </c>
      <c r="H3" s="11">
        <f>D3/B3*100</f>
        <v>14.878571428571426</v>
      </c>
      <c r="I3" s="11">
        <f>E3/B3*100</f>
        <v>2.7285714285714286</v>
      </c>
      <c r="J3" s="11">
        <f>F3/B3*100</f>
        <v>169.50714285714284</v>
      </c>
    </row>
    <row r="4" spans="1:10" ht="15" customHeight="1" x14ac:dyDescent="0.3">
      <c r="A4" s="6" t="s">
        <v>14</v>
      </c>
      <c r="B4" s="8">
        <v>300</v>
      </c>
      <c r="C4" s="9">
        <v>20.45</v>
      </c>
      <c r="D4" s="9">
        <v>39.51</v>
      </c>
      <c r="E4" s="9">
        <v>7.72</v>
      </c>
      <c r="F4" s="10">
        <f t="shared" ref="F4:F7" si="0">C4*4+D4*9+E4*4</f>
        <v>468.27</v>
      </c>
      <c r="G4" s="11">
        <f t="shared" ref="G4:G6" si="1">C4/B4*100</f>
        <v>6.8166666666666664</v>
      </c>
      <c r="H4" s="11">
        <f t="shared" ref="H4:H6" si="2">D4/B4*100</f>
        <v>13.169999999999998</v>
      </c>
      <c r="I4" s="11">
        <f t="shared" ref="I4:I6" si="3">E4/B4*100</f>
        <v>2.5733333333333333</v>
      </c>
      <c r="J4" s="11">
        <f t="shared" ref="J4:J6" si="4">F4/B4*100</f>
        <v>156.09</v>
      </c>
    </row>
    <row r="5" spans="1:10" ht="15" customHeight="1" x14ac:dyDescent="0.3">
      <c r="A5" s="6" t="s">
        <v>15</v>
      </c>
      <c r="B5" s="8">
        <v>450</v>
      </c>
      <c r="C5" s="9">
        <v>32.619999999999997</v>
      </c>
      <c r="D5" s="9">
        <v>59.55</v>
      </c>
      <c r="E5" s="9">
        <v>52.34</v>
      </c>
      <c r="F5" s="10">
        <f t="shared" si="0"/>
        <v>875.79</v>
      </c>
      <c r="G5" s="11">
        <f t="shared" si="1"/>
        <v>7.2488888888888878</v>
      </c>
      <c r="H5" s="11">
        <f t="shared" si="2"/>
        <v>13.233333333333333</v>
      </c>
      <c r="I5" s="11">
        <f t="shared" si="3"/>
        <v>11.631111111111112</v>
      </c>
      <c r="J5" s="11">
        <f t="shared" si="4"/>
        <v>194.62</v>
      </c>
    </row>
    <row r="6" spans="1:10" ht="15" customHeight="1" x14ac:dyDescent="0.3">
      <c r="A6" s="6" t="s">
        <v>16</v>
      </c>
      <c r="B6" s="8">
        <v>200</v>
      </c>
      <c r="C6" s="9">
        <v>15.76</v>
      </c>
      <c r="D6" s="9">
        <v>12.12</v>
      </c>
      <c r="E6" s="9">
        <v>7.55</v>
      </c>
      <c r="F6" s="10">
        <f t="shared" si="0"/>
        <v>202.32</v>
      </c>
      <c r="G6" s="11">
        <f t="shared" si="1"/>
        <v>7.88</v>
      </c>
      <c r="H6" s="11">
        <f t="shared" si="2"/>
        <v>6.06</v>
      </c>
      <c r="I6" s="11">
        <f t="shared" si="3"/>
        <v>3.7749999999999999</v>
      </c>
      <c r="J6" s="11">
        <f t="shared" si="4"/>
        <v>101.16000000000001</v>
      </c>
    </row>
    <row r="7" spans="1:10" ht="15" customHeight="1" x14ac:dyDescent="0.3">
      <c r="A7" s="6" t="s">
        <v>17</v>
      </c>
      <c r="B7" s="8">
        <v>290</v>
      </c>
      <c r="C7" s="9">
        <v>3.98</v>
      </c>
      <c r="D7" s="9">
        <v>11.71</v>
      </c>
      <c r="E7" s="9">
        <v>58.02</v>
      </c>
      <c r="F7" s="10">
        <f t="shared" si="0"/>
        <v>353.39000000000004</v>
      </c>
      <c r="G7" s="11">
        <f t="shared" ref="G7" si="5">C7/B7*100</f>
        <v>1.3724137931034484</v>
      </c>
      <c r="H7" s="11">
        <f t="shared" ref="H7" si="6">D7/B7*100</f>
        <v>4.0379310344827593</v>
      </c>
      <c r="I7" s="11">
        <f t="shared" ref="I7" si="7">E7/B7*100</f>
        <v>20.006896551724139</v>
      </c>
      <c r="J7" s="11">
        <f t="shared" ref="J7" si="8">F7/B7*100</f>
        <v>121.85862068965518</v>
      </c>
    </row>
    <row r="9" spans="1:10" x14ac:dyDescent="0.3">
      <c r="A9" s="30" t="s">
        <v>8</v>
      </c>
      <c r="B9" s="30"/>
    </row>
  </sheetData>
  <mergeCells count="5">
    <mergeCell ref="A1:A2"/>
    <mergeCell ref="B1:B2"/>
    <mergeCell ref="C1:F1"/>
    <mergeCell ref="G1:J1"/>
    <mergeCell ref="A9:B9"/>
  </mergeCells>
  <pageMargins left="0.7" right="0.7" top="0.75" bottom="0.75" header="0.3" footer="0.3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workbookViewId="0">
      <selection activeCell="D19" sqref="D19"/>
    </sheetView>
  </sheetViews>
  <sheetFormatPr defaultColWidth="9.109375" defaultRowHeight="14.4" x14ac:dyDescent="0.3"/>
  <cols>
    <col min="1" max="1" width="57.6640625" style="1" customWidth="1"/>
    <col min="2" max="2" width="11.6640625" style="13" customWidth="1"/>
    <col min="3" max="5" width="11.6640625" style="12" customWidth="1"/>
    <col min="6" max="6" width="16.33203125" style="12" customWidth="1"/>
    <col min="7" max="7" width="11.6640625" style="13" customWidth="1"/>
    <col min="8" max="8" width="11.6640625" style="12" customWidth="1"/>
    <col min="9" max="9" width="11.6640625" style="13" customWidth="1"/>
    <col min="10" max="10" width="11.6640625" style="12" customWidth="1"/>
    <col min="11" max="16384" width="9.109375" style="1"/>
  </cols>
  <sheetData>
    <row r="1" spans="1:10" ht="15" customHeight="1" x14ac:dyDescent="0.3">
      <c r="A1" s="24" t="s">
        <v>0</v>
      </c>
      <c r="B1" s="24" t="s">
        <v>1</v>
      </c>
      <c r="C1" s="26" t="s">
        <v>2</v>
      </c>
      <c r="D1" s="26"/>
      <c r="E1" s="26"/>
      <c r="F1" s="26"/>
      <c r="G1" s="27" t="s">
        <v>3</v>
      </c>
      <c r="H1" s="28"/>
      <c r="I1" s="28"/>
      <c r="J1" s="29"/>
    </row>
    <row r="2" spans="1:10" ht="15" customHeight="1" x14ac:dyDescent="0.3">
      <c r="A2" s="25"/>
      <c r="B2" s="25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7" t="s">
        <v>9</v>
      </c>
      <c r="B3" s="8">
        <v>345</v>
      </c>
      <c r="C3" s="9">
        <v>17.77</v>
      </c>
      <c r="D3" s="9">
        <v>27.06</v>
      </c>
      <c r="E3" s="9">
        <v>56.65</v>
      </c>
      <c r="F3" s="10">
        <f>C3*4+D3*9+E3*4</f>
        <v>541.22</v>
      </c>
      <c r="G3" s="11">
        <f>C3/B3*100</f>
        <v>5.1507246376811597</v>
      </c>
      <c r="H3" s="11">
        <f>D3/B3*100</f>
        <v>7.8434782608695643</v>
      </c>
      <c r="I3" s="11">
        <f>E3/B3*100</f>
        <v>16.420289855072465</v>
      </c>
      <c r="J3" s="11">
        <f>F3/B3*100</f>
        <v>156.87536231884059</v>
      </c>
    </row>
    <row r="4" spans="1:10" ht="15" customHeight="1" x14ac:dyDescent="0.3">
      <c r="A4" s="6" t="s">
        <v>10</v>
      </c>
      <c r="B4" s="8">
        <v>410</v>
      </c>
      <c r="C4" s="9">
        <v>41.06</v>
      </c>
      <c r="D4" s="9">
        <v>60.03</v>
      </c>
      <c r="E4" s="9">
        <v>19.66</v>
      </c>
      <c r="F4" s="10">
        <f>C4*4+D4*9+E4*4</f>
        <v>783.15</v>
      </c>
      <c r="G4" s="11">
        <f>C4/B4*100</f>
        <v>10.014634146341464</v>
      </c>
      <c r="H4" s="11">
        <f>D4/B4*100</f>
        <v>14.641463414634146</v>
      </c>
      <c r="I4" s="11">
        <f>E4/B4*100</f>
        <v>4.795121951219512</v>
      </c>
      <c r="J4" s="11">
        <f>F4/B4*100</f>
        <v>191.01219512195121</v>
      </c>
    </row>
    <row r="5" spans="1:10" ht="15" customHeight="1" x14ac:dyDescent="0.3">
      <c r="A5" s="6" t="s">
        <v>11</v>
      </c>
      <c r="B5" s="8">
        <v>250</v>
      </c>
      <c r="C5" s="9">
        <v>6.83</v>
      </c>
      <c r="D5" s="9">
        <v>29.68</v>
      </c>
      <c r="E5" s="9">
        <v>15.03</v>
      </c>
      <c r="F5" s="10">
        <f>C5*4+D5*9+E5*4</f>
        <v>354.56</v>
      </c>
      <c r="G5" s="11">
        <f>C5/B5*100</f>
        <v>2.7320000000000002</v>
      </c>
      <c r="H5" s="11">
        <f>D5/B5*100</f>
        <v>11.872</v>
      </c>
      <c r="I5" s="11">
        <f>E5/B5*100</f>
        <v>6.0119999999999996</v>
      </c>
      <c r="J5" s="11">
        <f>F5/B5*100</f>
        <v>141.82399999999998</v>
      </c>
    </row>
    <row r="6" spans="1:10" ht="15" customHeight="1" x14ac:dyDescent="0.3">
      <c r="A6" s="6" t="s">
        <v>12</v>
      </c>
      <c r="B6" s="8">
        <v>110</v>
      </c>
      <c r="C6" s="9">
        <v>5.52</v>
      </c>
      <c r="D6" s="9">
        <v>21.13</v>
      </c>
      <c r="E6" s="9">
        <v>60.92</v>
      </c>
      <c r="F6" s="10">
        <v>477.87</v>
      </c>
      <c r="G6" s="11">
        <f>C6/B6*100</f>
        <v>5.0181818181818176</v>
      </c>
      <c r="H6" s="11">
        <f>D6/B6*100</f>
        <v>19.209090909090911</v>
      </c>
      <c r="I6" s="11">
        <f>E6/B6*100</f>
        <v>55.38181818181819</v>
      </c>
      <c r="J6" s="11">
        <f>E6/B6*100</f>
        <v>55.38181818181819</v>
      </c>
    </row>
    <row r="8" spans="1:10" x14ac:dyDescent="0.3">
      <c r="A8" s="30" t="s">
        <v>8</v>
      </c>
      <c r="B8" s="30"/>
    </row>
  </sheetData>
  <mergeCells count="5">
    <mergeCell ref="A8:B8"/>
    <mergeCell ref="A1:A2"/>
    <mergeCell ref="B1:B2"/>
    <mergeCell ref="C1:F1"/>
    <mergeCell ref="G1:J1"/>
  </mergeCells>
  <pageMargins left="0.7" right="0.7" top="0.75" bottom="0.75" header="0.3" footer="0.3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88788-B529-44DA-A200-C0146A7504CA}">
  <dimension ref="A1:J6"/>
  <sheetViews>
    <sheetView workbookViewId="0">
      <selection activeCell="H3" sqref="H3"/>
    </sheetView>
  </sheetViews>
  <sheetFormatPr defaultRowHeight="14.4" x14ac:dyDescent="0.3"/>
  <cols>
    <col min="1" max="1" width="53.44140625" customWidth="1"/>
    <col min="2" max="2" width="16.6640625" bestFit="1" customWidth="1"/>
    <col min="6" max="6" width="7.5546875" customWidth="1"/>
  </cols>
  <sheetData>
    <row r="1" spans="1:10" x14ac:dyDescent="0.3">
      <c r="A1" s="31" t="s">
        <v>0</v>
      </c>
      <c r="B1" s="31" t="s">
        <v>1</v>
      </c>
      <c r="C1" s="33" t="s">
        <v>2</v>
      </c>
      <c r="D1" s="33"/>
      <c r="E1" s="33"/>
      <c r="F1" s="33"/>
      <c r="G1" s="34" t="s">
        <v>3</v>
      </c>
      <c r="H1" s="35"/>
      <c r="I1" s="35"/>
      <c r="J1" s="36"/>
    </row>
    <row r="2" spans="1:10" x14ac:dyDescent="0.3">
      <c r="A2" s="32"/>
      <c r="B2" s="32"/>
      <c r="C2" s="15" t="s">
        <v>4</v>
      </c>
      <c r="D2" s="16" t="s">
        <v>5</v>
      </c>
      <c r="E2" s="16" t="s">
        <v>6</v>
      </c>
      <c r="F2" s="17" t="s">
        <v>7</v>
      </c>
      <c r="G2" s="18" t="s">
        <v>4</v>
      </c>
      <c r="H2" s="18" t="s">
        <v>5</v>
      </c>
      <c r="I2" s="18" t="s">
        <v>6</v>
      </c>
      <c r="J2" s="18" t="s">
        <v>7</v>
      </c>
    </row>
    <row r="3" spans="1:10" x14ac:dyDescent="0.3">
      <c r="A3" s="7" t="s">
        <v>33</v>
      </c>
      <c r="B3" s="8">
        <v>400</v>
      </c>
      <c r="C3" s="9">
        <v>24.94</v>
      </c>
      <c r="D3" s="9">
        <v>56.12</v>
      </c>
      <c r="E3" s="9">
        <v>16.72</v>
      </c>
      <c r="F3" s="10">
        <f>C3*4+D3*9+E3*4</f>
        <v>671.72</v>
      </c>
      <c r="G3" s="11">
        <f>C3/B3*100</f>
        <v>6.2350000000000003</v>
      </c>
      <c r="H3" s="11">
        <f>D3/B3*100</f>
        <v>14.029999999999998</v>
      </c>
      <c r="I3" s="11">
        <f>E3/B3*100</f>
        <v>4.18</v>
      </c>
      <c r="J3" s="11">
        <f>F3/B3*100</f>
        <v>167.93</v>
      </c>
    </row>
    <row r="4" spans="1:10" x14ac:dyDescent="0.3">
      <c r="A4" s="6" t="s">
        <v>32</v>
      </c>
      <c r="B4" s="8">
        <v>340</v>
      </c>
      <c r="C4" s="9">
        <v>30.55</v>
      </c>
      <c r="D4" s="9">
        <v>46.74</v>
      </c>
      <c r="E4" s="9">
        <v>26.24</v>
      </c>
      <c r="F4" s="10">
        <f>C4*4+D4*9+E4*4</f>
        <v>647.82000000000005</v>
      </c>
      <c r="G4" s="11">
        <f>C4/B4*100</f>
        <v>8.9852941176470598</v>
      </c>
      <c r="H4" s="11">
        <f>D4/B4*100</f>
        <v>13.747058823529413</v>
      </c>
      <c r="I4" s="11">
        <f>E4/B4*100</f>
        <v>7.7176470588235286</v>
      </c>
      <c r="J4" s="11">
        <f>F4/B4*100</f>
        <v>190.53529411764708</v>
      </c>
    </row>
    <row r="5" spans="1:10" x14ac:dyDescent="0.3">
      <c r="A5" s="6" t="s">
        <v>31</v>
      </c>
      <c r="B5" s="8">
        <v>320</v>
      </c>
      <c r="C5" s="9">
        <v>19.989999999999998</v>
      </c>
      <c r="D5" s="9">
        <v>22.545000000000002</v>
      </c>
      <c r="E5" s="9">
        <v>41.88</v>
      </c>
      <c r="F5" s="10">
        <f>C5*4+D5*9+E5*4</f>
        <v>450.38499999999999</v>
      </c>
      <c r="G5" s="11">
        <f>C5/B5*100</f>
        <v>6.2468749999999993</v>
      </c>
      <c r="H5" s="11">
        <f>D5/B5*100</f>
        <v>7.0453125000000005</v>
      </c>
      <c r="I5" s="11">
        <f>E5/B5*100</f>
        <v>13.087500000000002</v>
      </c>
      <c r="J5" s="11">
        <f>F5/B5*100</f>
        <v>140.74531250000001</v>
      </c>
    </row>
    <row r="6" spans="1:10" x14ac:dyDescent="0.3">
      <c r="A6" s="6" t="s">
        <v>30</v>
      </c>
      <c r="B6" s="8">
        <v>330</v>
      </c>
      <c r="C6" s="9">
        <v>13.45</v>
      </c>
      <c r="D6" s="9">
        <v>10.78</v>
      </c>
      <c r="E6" s="9">
        <v>19.77</v>
      </c>
      <c r="F6" s="10">
        <f>C6*4+D6*9+E6*4</f>
        <v>229.89999999999998</v>
      </c>
      <c r="G6" s="11">
        <f>C6/B6*100</f>
        <v>4.0757575757575752</v>
      </c>
      <c r="H6" s="11">
        <f>D6/B6*100</f>
        <v>3.2666666666666662</v>
      </c>
      <c r="I6" s="11">
        <f>E6/B6*100</f>
        <v>5.9909090909090903</v>
      </c>
      <c r="J6" s="11">
        <f>F6/B6*100</f>
        <v>69.666666666666657</v>
      </c>
    </row>
  </sheetData>
  <mergeCells count="4">
    <mergeCell ref="A1:A2"/>
    <mergeCell ref="B1:B2"/>
    <mergeCell ref="C1:F1"/>
    <mergeCell ref="G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E0DC4-6863-46C4-BA6D-C7A87E29397F}">
  <dimension ref="A1:J5"/>
  <sheetViews>
    <sheetView workbookViewId="0">
      <selection activeCell="G14" sqref="G14"/>
    </sheetView>
  </sheetViews>
  <sheetFormatPr defaultRowHeight="14.4" x14ac:dyDescent="0.3"/>
  <cols>
    <col min="1" max="1" width="53.44140625" customWidth="1"/>
    <col min="2" max="2" width="16.6640625" bestFit="1" customWidth="1"/>
    <col min="6" max="6" width="7.5546875" customWidth="1"/>
  </cols>
  <sheetData>
    <row r="1" spans="1:10" x14ac:dyDescent="0.3">
      <c r="A1" s="31" t="s">
        <v>0</v>
      </c>
      <c r="B1" s="31" t="s">
        <v>1</v>
      </c>
      <c r="C1" s="33" t="s">
        <v>2</v>
      </c>
      <c r="D1" s="33"/>
      <c r="E1" s="33"/>
      <c r="F1" s="33"/>
      <c r="G1" s="34" t="s">
        <v>3</v>
      </c>
      <c r="H1" s="35"/>
      <c r="I1" s="35"/>
      <c r="J1" s="36"/>
    </row>
    <row r="2" spans="1:10" x14ac:dyDescent="0.3">
      <c r="A2" s="32"/>
      <c r="B2" s="32"/>
      <c r="C2" s="15" t="s">
        <v>4</v>
      </c>
      <c r="D2" s="16" t="s">
        <v>5</v>
      </c>
      <c r="E2" s="16" t="s">
        <v>6</v>
      </c>
      <c r="F2" s="17" t="s">
        <v>7</v>
      </c>
      <c r="G2" s="18" t="s">
        <v>4</v>
      </c>
      <c r="H2" s="18" t="s">
        <v>5</v>
      </c>
      <c r="I2" s="18" t="s">
        <v>6</v>
      </c>
      <c r="J2" s="18" t="s">
        <v>7</v>
      </c>
    </row>
    <row r="3" spans="1:10" x14ac:dyDescent="0.3">
      <c r="A3" s="7" t="s">
        <v>34</v>
      </c>
      <c r="B3" s="8">
        <v>170</v>
      </c>
      <c r="C3" s="9">
        <v>8.06</v>
      </c>
      <c r="D3" s="9">
        <v>31.82</v>
      </c>
      <c r="E3" s="9">
        <v>29.85</v>
      </c>
      <c r="F3" s="10">
        <f>C3*4+D3*9+E3*4</f>
        <v>438.02</v>
      </c>
      <c r="G3" s="11">
        <f>C3/B3*100</f>
        <v>4.7411764705882353</v>
      </c>
      <c r="H3" s="11">
        <f>D3/B3*100</f>
        <v>18.71764705882353</v>
      </c>
      <c r="I3" s="11">
        <f>E3/B3*100</f>
        <v>17.558823529411764</v>
      </c>
      <c r="J3" s="11">
        <f>F3/B3*100</f>
        <v>257.65882352941173</v>
      </c>
    </row>
    <row r="4" spans="1:10" x14ac:dyDescent="0.3">
      <c r="A4" s="6" t="s">
        <v>35</v>
      </c>
      <c r="B4" s="8">
        <v>500</v>
      </c>
      <c r="C4" s="9"/>
      <c r="D4" s="9"/>
      <c r="E4" s="9"/>
      <c r="F4" s="10">
        <f>C4*4+D4*9+E4*4</f>
        <v>0</v>
      </c>
      <c r="G4" s="11">
        <f>C4/B4*100</f>
        <v>0</v>
      </c>
      <c r="H4" s="11">
        <f>D4/B4*100</f>
        <v>0</v>
      </c>
      <c r="I4" s="11">
        <f>E4/B4*100</f>
        <v>0</v>
      </c>
      <c r="J4" s="11">
        <f>F4/B4*100</f>
        <v>0</v>
      </c>
    </row>
    <row r="5" spans="1:10" x14ac:dyDescent="0.3">
      <c r="A5" s="6" t="s">
        <v>36</v>
      </c>
      <c r="B5" s="8">
        <v>365</v>
      </c>
      <c r="C5" s="9">
        <v>36.17</v>
      </c>
      <c r="D5" s="9">
        <v>25.48</v>
      </c>
      <c r="E5" s="9">
        <v>63.97</v>
      </c>
      <c r="F5" s="10">
        <f>C5*4+D5*9+E5*4</f>
        <v>629.88</v>
      </c>
      <c r="G5" s="11">
        <f>C5/B5*100</f>
        <v>9.9095890410958916</v>
      </c>
      <c r="H5" s="11">
        <f>D5/B5*100</f>
        <v>6.9808219178082194</v>
      </c>
      <c r="I5" s="11">
        <f>E5/B5*100</f>
        <v>17.526027397260275</v>
      </c>
      <c r="J5" s="11">
        <f>F5/B5*100</f>
        <v>172.56986301369864</v>
      </c>
    </row>
  </sheetData>
  <mergeCells count="4">
    <mergeCell ref="A1:A2"/>
    <mergeCell ref="B1:B2"/>
    <mergeCell ref="C1:F1"/>
    <mergeCell ref="G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131C1-2A0B-40C6-B75E-DDC4D0C6E68F}">
  <dimension ref="A1:L11"/>
  <sheetViews>
    <sheetView tabSelected="1" workbookViewId="0">
      <selection activeCell="A12" sqref="A12"/>
    </sheetView>
  </sheetViews>
  <sheetFormatPr defaultRowHeight="14.4" x14ac:dyDescent="0.3"/>
  <cols>
    <col min="3" max="3" width="14.109375" customWidth="1"/>
  </cols>
  <sheetData>
    <row r="1" spans="1:12" x14ac:dyDescent="0.3">
      <c r="A1" s="38" t="s">
        <v>44</v>
      </c>
      <c r="B1" s="38"/>
      <c r="C1" s="38"/>
      <c r="D1" s="38" t="s">
        <v>1</v>
      </c>
      <c r="E1" s="43" t="s">
        <v>2</v>
      </c>
      <c r="F1" s="43"/>
      <c r="G1" s="43"/>
      <c r="H1" s="43"/>
      <c r="I1" s="44" t="s">
        <v>45</v>
      </c>
      <c r="J1" s="44"/>
      <c r="K1" s="44"/>
      <c r="L1" s="44"/>
    </row>
    <row r="2" spans="1:12" x14ac:dyDescent="0.3">
      <c r="A2" s="39"/>
      <c r="B2" s="40"/>
      <c r="C2" s="41"/>
      <c r="D2" s="42"/>
      <c r="E2" s="22" t="s">
        <v>4</v>
      </c>
      <c r="F2" s="22" t="s">
        <v>5</v>
      </c>
      <c r="G2" s="22" t="s">
        <v>6</v>
      </c>
      <c r="H2" s="22" t="s">
        <v>7</v>
      </c>
      <c r="I2" s="23" t="s">
        <v>4</v>
      </c>
      <c r="J2" s="23" t="s">
        <v>5</v>
      </c>
      <c r="K2" s="23" t="s">
        <v>6</v>
      </c>
      <c r="L2" s="23" t="s">
        <v>7</v>
      </c>
    </row>
    <row r="3" spans="1:12" ht="21" customHeight="1" x14ac:dyDescent="0.3">
      <c r="A3" s="37" t="s">
        <v>123</v>
      </c>
      <c r="B3" s="37"/>
      <c r="C3" s="37"/>
      <c r="D3" s="19" t="s">
        <v>52</v>
      </c>
      <c r="E3" s="20" t="s">
        <v>53</v>
      </c>
      <c r="F3" s="20" t="s">
        <v>50</v>
      </c>
      <c r="G3" s="20" t="s">
        <v>54</v>
      </c>
      <c r="H3" s="20" t="s">
        <v>55</v>
      </c>
      <c r="I3" s="21" t="s">
        <v>47</v>
      </c>
      <c r="J3" s="21" t="s">
        <v>56</v>
      </c>
      <c r="K3" s="21" t="s">
        <v>57</v>
      </c>
      <c r="L3" s="21" t="s">
        <v>58</v>
      </c>
    </row>
    <row r="4" spans="1:12" ht="24" customHeight="1" x14ac:dyDescent="0.3">
      <c r="A4" s="37" t="s">
        <v>124</v>
      </c>
      <c r="B4" s="37"/>
      <c r="C4" s="37"/>
      <c r="D4" s="19" t="s">
        <v>59</v>
      </c>
      <c r="E4" s="20" t="s">
        <v>60</v>
      </c>
      <c r="F4" s="20" t="s">
        <v>61</v>
      </c>
      <c r="G4" s="20" t="s">
        <v>62</v>
      </c>
      <c r="H4" s="20" t="s">
        <v>63</v>
      </c>
      <c r="I4" s="21" t="s">
        <v>64</v>
      </c>
      <c r="J4" s="21" t="s">
        <v>65</v>
      </c>
      <c r="K4" s="21" t="s">
        <v>40</v>
      </c>
      <c r="L4" s="21" t="s">
        <v>66</v>
      </c>
    </row>
    <row r="5" spans="1:12" ht="24.75" customHeight="1" x14ac:dyDescent="0.3">
      <c r="A5" s="37" t="s">
        <v>125</v>
      </c>
      <c r="B5" s="37"/>
      <c r="C5" s="37"/>
      <c r="D5" s="19" t="s">
        <v>67</v>
      </c>
      <c r="E5" s="20" t="s">
        <v>68</v>
      </c>
      <c r="F5" s="20" t="s">
        <v>69</v>
      </c>
      <c r="G5" s="20" t="s">
        <v>70</v>
      </c>
      <c r="H5" s="20" t="s">
        <v>71</v>
      </c>
      <c r="I5" s="21" t="s">
        <v>72</v>
      </c>
      <c r="J5" s="21" t="s">
        <v>73</v>
      </c>
      <c r="K5" s="21" t="s">
        <v>74</v>
      </c>
      <c r="L5" s="21" t="s">
        <v>75</v>
      </c>
    </row>
    <row r="6" spans="1:12" ht="21.75" customHeight="1" x14ac:dyDescent="0.3">
      <c r="A6" s="37" t="s">
        <v>126</v>
      </c>
      <c r="B6" s="37"/>
      <c r="C6" s="37"/>
      <c r="D6" s="19" t="s">
        <v>76</v>
      </c>
      <c r="E6" s="20" t="s">
        <v>77</v>
      </c>
      <c r="F6" s="20" t="s">
        <v>78</v>
      </c>
      <c r="G6" s="20" t="s">
        <v>79</v>
      </c>
      <c r="H6" s="20" t="s">
        <v>80</v>
      </c>
      <c r="I6" s="21" t="s">
        <v>81</v>
      </c>
      <c r="J6" s="21" t="s">
        <v>82</v>
      </c>
      <c r="K6" s="21" t="s">
        <v>42</v>
      </c>
      <c r="L6" s="21" t="s">
        <v>83</v>
      </c>
    </row>
    <row r="7" spans="1:12" ht="24.75" customHeight="1" x14ac:dyDescent="0.3">
      <c r="A7" s="37" t="s">
        <v>127</v>
      </c>
      <c r="B7" s="37"/>
      <c r="C7" s="37"/>
      <c r="D7" s="19" t="s">
        <v>51</v>
      </c>
      <c r="E7" s="20" t="s">
        <v>84</v>
      </c>
      <c r="F7" s="20" t="s">
        <v>85</v>
      </c>
      <c r="G7" s="20" t="s">
        <v>86</v>
      </c>
      <c r="H7" s="20" t="s">
        <v>87</v>
      </c>
      <c r="I7" s="21" t="s">
        <v>48</v>
      </c>
      <c r="J7" s="21" t="s">
        <v>88</v>
      </c>
      <c r="K7" s="21" t="s">
        <v>89</v>
      </c>
      <c r="L7" s="21" t="s">
        <v>90</v>
      </c>
    </row>
    <row r="8" spans="1:12" x14ac:dyDescent="0.3">
      <c r="A8" s="37" t="s">
        <v>128</v>
      </c>
      <c r="B8" s="37"/>
      <c r="C8" s="37"/>
      <c r="D8" s="19" t="s">
        <v>91</v>
      </c>
      <c r="E8" s="20" t="s">
        <v>92</v>
      </c>
      <c r="F8" s="20" t="s">
        <v>93</v>
      </c>
      <c r="G8" s="20" t="s">
        <v>94</v>
      </c>
      <c r="H8" s="20" t="s">
        <v>95</v>
      </c>
      <c r="I8" s="21" t="s">
        <v>96</v>
      </c>
      <c r="J8" s="21" t="s">
        <v>97</v>
      </c>
      <c r="K8" s="21" t="s">
        <v>98</v>
      </c>
      <c r="L8" s="21" t="s">
        <v>99</v>
      </c>
    </row>
    <row r="9" spans="1:12" x14ac:dyDescent="0.3">
      <c r="A9" s="37" t="s">
        <v>129</v>
      </c>
      <c r="B9" s="37"/>
      <c r="C9" s="37"/>
      <c r="D9" s="19" t="s">
        <v>100</v>
      </c>
      <c r="E9" s="20" t="s">
        <v>101</v>
      </c>
      <c r="F9" s="20" t="s">
        <v>102</v>
      </c>
      <c r="G9" s="20" t="s">
        <v>103</v>
      </c>
      <c r="H9" s="20" t="s">
        <v>104</v>
      </c>
      <c r="I9" s="21" t="s">
        <v>49</v>
      </c>
      <c r="J9" s="21" t="s">
        <v>105</v>
      </c>
      <c r="K9" s="21" t="s">
        <v>106</v>
      </c>
      <c r="L9" s="21" t="s">
        <v>107</v>
      </c>
    </row>
    <row r="10" spans="1:12" x14ac:dyDescent="0.3">
      <c r="A10" s="37" t="s">
        <v>39</v>
      </c>
      <c r="B10" s="37"/>
      <c r="C10" s="37"/>
      <c r="D10" s="19" t="s">
        <v>108</v>
      </c>
      <c r="E10" s="20" t="s">
        <v>43</v>
      </c>
      <c r="F10" s="20" t="s">
        <v>109</v>
      </c>
      <c r="G10" s="20" t="s">
        <v>110</v>
      </c>
      <c r="H10" s="20" t="s">
        <v>111</v>
      </c>
      <c r="I10" s="21" t="s">
        <v>112</v>
      </c>
      <c r="J10" s="21" t="s">
        <v>113</v>
      </c>
      <c r="K10" s="21" t="s">
        <v>114</v>
      </c>
      <c r="L10" s="21" t="s">
        <v>115</v>
      </c>
    </row>
    <row r="11" spans="1:12" x14ac:dyDescent="0.3">
      <c r="A11" s="37" t="s">
        <v>130</v>
      </c>
      <c r="B11" s="37"/>
      <c r="C11" s="37"/>
      <c r="D11" s="19" t="s">
        <v>41</v>
      </c>
      <c r="E11" s="20" t="s">
        <v>116</v>
      </c>
      <c r="F11" s="20" t="s">
        <v>117</v>
      </c>
      <c r="G11" s="20" t="s">
        <v>118</v>
      </c>
      <c r="H11" s="20" t="s">
        <v>119</v>
      </c>
      <c r="I11" s="21" t="s">
        <v>120</v>
      </c>
      <c r="J11" s="21" t="s">
        <v>46</v>
      </c>
      <c r="K11" s="21" t="s">
        <v>121</v>
      </c>
      <c r="L11" s="21" t="s">
        <v>122</v>
      </c>
    </row>
  </sheetData>
  <mergeCells count="13">
    <mergeCell ref="A11:C11"/>
    <mergeCell ref="A6:C6"/>
    <mergeCell ref="A7:C7"/>
    <mergeCell ref="A8:C8"/>
    <mergeCell ref="A9:C9"/>
    <mergeCell ref="A10:C10"/>
    <mergeCell ref="A3:C3"/>
    <mergeCell ref="A4:C4"/>
    <mergeCell ref="A5:C5"/>
    <mergeCell ref="A1:C2"/>
    <mergeCell ref="D1:D2"/>
    <mergeCell ref="E1:H1"/>
    <mergeCell ref="I1:L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Спец. предложение зима 25</vt:lpstr>
      <vt:lpstr>Спец. предложение лето 24</vt:lpstr>
      <vt:lpstr>ШЕФ-МЕНЮ лето 24</vt:lpstr>
      <vt:lpstr>Спец. предложение весна 25 чрпш</vt:lpstr>
      <vt:lpstr>ШЕФ-МЕНЮ зима 24 </vt:lpstr>
      <vt:lpstr>ШЕФ-МЕНЮ зима 23</vt:lpstr>
      <vt:lpstr>ШЕФ-МЕНЮ зима 25</vt:lpstr>
      <vt:lpstr>АРТ-МЕНЮ зима 2025</vt:lpstr>
      <vt:lpstr>ШЕФ-МЕНЮ лето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2026-01-15T07:05:58Z</dcterms:modified>
</cp:coreProperties>
</file>